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'1'!$A$1:$M$92</definedName>
  </definedNames>
  <calcPr fullCalcOnLoad="1"/>
</workbook>
</file>

<file path=xl/sharedStrings.xml><?xml version="1.0" encoding="utf-8"?>
<sst xmlns="http://schemas.openxmlformats.org/spreadsheetml/2006/main" count="220" uniqueCount="123">
  <si>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</si>
  <si>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</si>
  <si>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</si>
  <si>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</si>
  <si>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</si>
  <si>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</si>
  <si>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</si>
  <si>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</si>
  <si>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</si>
  <si>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</si>
  <si>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</si>
  <si>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</si>
  <si>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</si>
  <si>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</si>
  <si>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</si>
  <si>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</si>
  <si>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</si>
  <si>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</si>
  <si>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</si>
  <si>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</si>
  <si>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</si>
  <si>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</si>
  <si>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</si>
  <si>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</si>
  <si>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</si>
  <si>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</si>
  <si>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</si>
  <si>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</si>
  <si>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</si>
  <si>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</si>
  <si>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</si>
  <si>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</si>
  <si>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</si>
  <si>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</si>
  <si>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</si>
  <si>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</si>
  <si>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</si>
  <si>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</si>
  <si>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</si>
  <si>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</si>
  <si>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</si>
  <si>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</si>
  <si>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</si>
  <si>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</si>
  <si>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</si>
  <si>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</si>
  <si>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</si>
  <si>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</si>
  <si>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</si>
  <si>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</si>
  <si>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</si>
  <si>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</si>
  <si>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</si>
  <si>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</si>
  <si>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</si>
  <si>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</si>
  <si>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</si>
  <si>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</si>
  <si>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</si>
  <si>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</si>
  <si>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</si>
  <si>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</si>
  <si>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</si>
  <si>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</si>
  <si>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</si>
  <si>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</si>
  <si>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</si>
  <si>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</si>
  <si>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</si>
  <si>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</si>
  <si>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</si>
  <si>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</si>
  <si>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</si>
  <si>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</si>
  <si>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</si>
  <si>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</si>
  <si>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</si>
  <si>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</si>
  <si>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</si>
  <si>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</si>
  <si>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</si>
  <si>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</si>
  <si>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</si>
  <si>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</si>
  <si>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</si>
  <si>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</si>
  <si>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</si>
  <si>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</si>
  <si>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</si>
  <si>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</si>
  <si>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</si>
  <si>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</si>
  <si>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</si>
  <si>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</si>
  <si>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</si>
  <si>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</si>
  <si>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</si>
  <si>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</si>
  <si>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</si>
  <si>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</si>
  <si>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</si>
  <si>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</si>
  <si>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</si>
  <si>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</si>
  <si>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</si>
  <si>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Финансовое и материально-техническое обеспечение деятельности муниципального казенного учреждения "Центр обслуживания организаций культуры" по реализации возложенных полномочий с 01.09.2023</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</si>
  <si>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</si>
  <si>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</si>
  <si>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</si>
  <si>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</si>
  <si>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</si>
  <si>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</si>
  <si>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</si>
  <si>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</si>
  <si>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</si>
  <si>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</si>
  <si>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</si>
  <si>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</si>
  <si>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</si>
  <si>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Капитальный ремонт объекта, находящегося по адресу: Республика Крым, г. Евпатория, пгт. Мирный, ул. Сырникова, дом 32</t>
  </si>
  <si>
    <t>Текущий ремонт спортивных площадок</t>
  </si>
  <si>
    <t>3.3.</t>
  </si>
  <si>
    <t>2021- 2023, 2026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</si>
</sst>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7"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48"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173" fontId="2" fillId="8"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xf>
    <xf numFmtId="173" fontId="2" fillId="0" borderId="10" xfId="0" applyNumberFormat="1" applyFont="1" applyFill="1" applyBorder="1" applyAlignment="1">
      <alignment vertical="center" wrapText="1"/>
    </xf>
    <xf numFmtId="173" fontId="2" fillId="34"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33"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8"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0" fillId="0" borderId="10" xfId="0" applyBorder="1" applyAlignment="1">
      <alignment/>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10"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63"/>
  <sheetViews>
    <sheetView tabSelected="1" view="pageBreakPreview" zoomScale="90" zoomScaleNormal="90" zoomScaleSheetLayoutView="90" zoomScalePageLayoutView="0" workbookViewId="0" topLeftCell="A40">
      <selection activeCell="C48" sqref="C48:C52"/>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4.8515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72" t="s">
        <v>108</v>
      </c>
      <c r="G2" s="73"/>
      <c r="H2" s="73"/>
      <c r="I2" s="73"/>
      <c r="J2" s="73"/>
      <c r="K2" s="73"/>
    </row>
    <row r="3" spans="2:11" ht="43.5" customHeight="1">
      <c r="B3" s="24"/>
      <c r="C3" s="76" t="s">
        <v>82</v>
      </c>
      <c r="D3" s="77"/>
      <c r="E3" s="77"/>
      <c r="F3" s="77"/>
      <c r="G3" s="46"/>
      <c r="H3" s="48"/>
      <c r="I3" s="46"/>
      <c r="J3" s="46"/>
      <c r="K3" s="45"/>
    </row>
    <row r="4" spans="2:7" ht="12.75">
      <c r="B4" s="24"/>
      <c r="C4" s="24"/>
      <c r="D4" s="24"/>
      <c r="E4" s="24"/>
      <c r="F4" s="24"/>
      <c r="G4" s="24"/>
    </row>
    <row r="5" spans="2:13" ht="62.25" customHeight="1">
      <c r="B5" s="79" t="s">
        <v>18</v>
      </c>
      <c r="C5" s="79" t="s">
        <v>79</v>
      </c>
      <c r="D5" s="74" t="s">
        <v>0</v>
      </c>
      <c r="E5" s="74" t="s">
        <v>15</v>
      </c>
      <c r="F5" s="74" t="s">
        <v>16</v>
      </c>
      <c r="G5" s="74" t="s">
        <v>17</v>
      </c>
      <c r="H5" s="74" t="s">
        <v>81</v>
      </c>
      <c r="I5" s="81"/>
      <c r="J5" s="81"/>
      <c r="K5" s="81"/>
      <c r="L5" s="81"/>
      <c r="M5" s="81"/>
    </row>
    <row r="6" spans="2:13" ht="14.25" customHeight="1">
      <c r="B6" s="80"/>
      <c r="C6" s="80"/>
      <c r="D6" s="75"/>
      <c r="E6" s="75"/>
      <c r="F6" s="75"/>
      <c r="G6" s="75"/>
      <c r="H6" s="49">
        <v>2021</v>
      </c>
      <c r="I6" s="38">
        <v>2022</v>
      </c>
      <c r="J6" s="39">
        <v>2023</v>
      </c>
      <c r="K6" s="39">
        <v>2024</v>
      </c>
      <c r="L6" s="39">
        <v>2025</v>
      </c>
      <c r="M6" s="39">
        <v>2026</v>
      </c>
    </row>
    <row r="7" spans="2:13" ht="12.75">
      <c r="B7" s="25">
        <v>1</v>
      </c>
      <c r="C7" s="25">
        <v>2</v>
      </c>
      <c r="D7" s="25">
        <v>3</v>
      </c>
      <c r="E7" s="25">
        <v>4</v>
      </c>
      <c r="F7" s="25">
        <v>5</v>
      </c>
      <c r="G7" s="25">
        <v>6</v>
      </c>
      <c r="H7" s="52">
        <v>7</v>
      </c>
      <c r="I7" s="25">
        <v>8</v>
      </c>
      <c r="J7" s="25">
        <v>9</v>
      </c>
      <c r="K7" s="25">
        <v>10</v>
      </c>
      <c r="L7" s="39">
        <v>11</v>
      </c>
      <c r="M7" s="39">
        <v>12</v>
      </c>
    </row>
    <row r="8" spans="2:13" ht="16.5" customHeight="1">
      <c r="B8" s="71" t="s">
        <v>1</v>
      </c>
      <c r="C8" s="78" t="s">
        <v>99</v>
      </c>
      <c r="D8" s="71" t="s">
        <v>93</v>
      </c>
      <c r="E8" s="71" t="s">
        <v>115</v>
      </c>
      <c r="F8" s="56" t="s">
        <v>2</v>
      </c>
      <c r="G8" s="62">
        <f aca="true" t="shared" si="0" ref="G8:M8">G9+G10+G11+G12</f>
        <v>18313.23566</v>
      </c>
      <c r="H8" s="62">
        <f t="shared" si="0"/>
        <v>1925.82466</v>
      </c>
      <c r="I8" s="62">
        <f t="shared" si="0"/>
        <v>3499.211</v>
      </c>
      <c r="J8" s="62">
        <f t="shared" si="0"/>
        <v>3404.546</v>
      </c>
      <c r="K8" s="62">
        <f t="shared" si="0"/>
        <v>3570.194</v>
      </c>
      <c r="L8" s="62">
        <f t="shared" si="0"/>
        <v>578</v>
      </c>
      <c r="M8" s="62">
        <f t="shared" si="0"/>
        <v>5335.46</v>
      </c>
    </row>
    <row r="9" spans="2:13" ht="17.25" customHeight="1">
      <c r="B9" s="71"/>
      <c r="C9" s="78"/>
      <c r="D9" s="71"/>
      <c r="E9" s="71"/>
      <c r="F9" s="57" t="s">
        <v>3</v>
      </c>
      <c r="G9" s="62">
        <f>SUM(H9:M9)</f>
        <v>0</v>
      </c>
      <c r="H9" s="62">
        <f aca="true" t="shared" si="1" ref="H9:M9">H14+H19</f>
        <v>0</v>
      </c>
      <c r="I9" s="62">
        <f t="shared" si="1"/>
        <v>0</v>
      </c>
      <c r="J9" s="62">
        <f t="shared" si="1"/>
        <v>0</v>
      </c>
      <c r="K9" s="62">
        <f t="shared" si="1"/>
        <v>0</v>
      </c>
      <c r="L9" s="62">
        <f t="shared" si="1"/>
        <v>0</v>
      </c>
      <c r="M9" s="62">
        <f t="shared" si="1"/>
        <v>0</v>
      </c>
    </row>
    <row r="10" spans="2:13" ht="16.5" customHeight="1">
      <c r="B10" s="71"/>
      <c r="C10" s="78"/>
      <c r="D10" s="71"/>
      <c r="E10" s="71"/>
      <c r="F10" s="57" t="s">
        <v>4</v>
      </c>
      <c r="G10" s="62">
        <f>SUM(H10:M10)</f>
        <v>0</v>
      </c>
      <c r="H10" s="62">
        <f aca="true" t="shared" si="2" ref="H10:L12">H15+H20</f>
        <v>0</v>
      </c>
      <c r="I10" s="62">
        <f t="shared" si="2"/>
        <v>0</v>
      </c>
      <c r="J10" s="62">
        <f t="shared" si="2"/>
        <v>0</v>
      </c>
      <c r="K10" s="62">
        <f t="shared" si="2"/>
        <v>0</v>
      </c>
      <c r="L10" s="62">
        <f t="shared" si="2"/>
        <v>0</v>
      </c>
      <c r="M10" s="62">
        <f>M15+M20</f>
        <v>0</v>
      </c>
    </row>
    <row r="11" spans="2:13" ht="12.75">
      <c r="B11" s="71"/>
      <c r="C11" s="78"/>
      <c r="D11" s="71"/>
      <c r="E11" s="71"/>
      <c r="F11" s="57" t="s">
        <v>5</v>
      </c>
      <c r="G11" s="62">
        <f>SUM(H11:M11)</f>
        <v>18313.23566</v>
      </c>
      <c r="H11" s="62">
        <f aca="true" t="shared" si="3" ref="H11:M11">H16+H21+H26</f>
        <v>1925.82466</v>
      </c>
      <c r="I11" s="62">
        <f t="shared" si="3"/>
        <v>3499.211</v>
      </c>
      <c r="J11" s="62">
        <f t="shared" si="3"/>
        <v>3404.546</v>
      </c>
      <c r="K11" s="62">
        <f t="shared" si="3"/>
        <v>3570.194</v>
      </c>
      <c r="L11" s="62">
        <f t="shared" si="3"/>
        <v>578</v>
      </c>
      <c r="M11" s="62">
        <f t="shared" si="3"/>
        <v>5335.46</v>
      </c>
    </row>
    <row r="12" spans="2:13" ht="106.5" customHeight="1">
      <c r="B12" s="71"/>
      <c r="C12" s="78"/>
      <c r="D12" s="71"/>
      <c r="E12" s="71"/>
      <c r="F12" s="57" t="s">
        <v>6</v>
      </c>
      <c r="G12" s="62">
        <f>SUM(H12:M12)</f>
        <v>0</v>
      </c>
      <c r="H12" s="62">
        <f t="shared" si="2"/>
        <v>0</v>
      </c>
      <c r="I12" s="62">
        <f t="shared" si="2"/>
        <v>0</v>
      </c>
      <c r="J12" s="62">
        <f t="shared" si="2"/>
        <v>0</v>
      </c>
      <c r="K12" s="62">
        <f t="shared" si="2"/>
        <v>0</v>
      </c>
      <c r="L12" s="62">
        <f t="shared" si="2"/>
        <v>0</v>
      </c>
      <c r="M12" s="62">
        <f>M17+M22</f>
        <v>0</v>
      </c>
    </row>
    <row r="13" spans="2:13" ht="15.75" customHeight="1">
      <c r="B13" s="66" t="s">
        <v>7</v>
      </c>
      <c r="C13" s="66" t="s">
        <v>83</v>
      </c>
      <c r="D13" s="66" t="s">
        <v>93</v>
      </c>
      <c r="E13" s="67" t="s">
        <v>114</v>
      </c>
      <c r="F13" s="26" t="s">
        <v>2</v>
      </c>
      <c r="G13" s="58">
        <f aca="true" t="shared" si="4" ref="G13:M13">G14+G15+G16+G17</f>
        <v>15060.139</v>
      </c>
      <c r="H13" s="58">
        <f t="shared" si="4"/>
        <v>1306.464</v>
      </c>
      <c r="I13" s="58">
        <f t="shared" si="4"/>
        <v>2755.1</v>
      </c>
      <c r="J13" s="58">
        <f t="shared" si="4"/>
        <v>2826.575</v>
      </c>
      <c r="K13" s="58">
        <f t="shared" si="4"/>
        <v>2798</v>
      </c>
      <c r="L13" s="58">
        <f t="shared" si="4"/>
        <v>410</v>
      </c>
      <c r="M13" s="58">
        <f t="shared" si="4"/>
        <v>4964</v>
      </c>
    </row>
    <row r="14" spans="2:13" ht="12.75">
      <c r="B14" s="66"/>
      <c r="C14" s="66"/>
      <c r="D14" s="66"/>
      <c r="E14" s="67"/>
      <c r="F14" s="19" t="s">
        <v>3</v>
      </c>
      <c r="G14" s="58">
        <f>SUM(H14:M14)</f>
        <v>0</v>
      </c>
      <c r="H14" s="58">
        <v>0</v>
      </c>
      <c r="I14" s="58">
        <v>0</v>
      </c>
      <c r="J14" s="58">
        <v>0</v>
      </c>
      <c r="K14" s="58">
        <v>0</v>
      </c>
      <c r="L14" s="59">
        <v>0</v>
      </c>
      <c r="M14" s="59">
        <v>0</v>
      </c>
    </row>
    <row r="15" spans="2:13" ht="15" customHeight="1">
      <c r="B15" s="66"/>
      <c r="C15" s="66"/>
      <c r="D15" s="66"/>
      <c r="E15" s="67"/>
      <c r="F15" s="19" t="s">
        <v>4</v>
      </c>
      <c r="G15" s="58">
        <f>SUM(H15:M15)</f>
        <v>0</v>
      </c>
      <c r="H15" s="58">
        <v>0</v>
      </c>
      <c r="I15" s="58">
        <v>0</v>
      </c>
      <c r="J15" s="58">
        <v>0</v>
      </c>
      <c r="K15" s="58">
        <v>0</v>
      </c>
      <c r="L15" s="59">
        <v>0</v>
      </c>
      <c r="M15" s="59">
        <v>0</v>
      </c>
    </row>
    <row r="16" spans="2:15" ht="12.75" customHeight="1">
      <c r="B16" s="66"/>
      <c r="C16" s="66"/>
      <c r="D16" s="66"/>
      <c r="E16" s="67"/>
      <c r="F16" s="19" t="s">
        <v>5</v>
      </c>
      <c r="G16" s="58">
        <f>SUM(H16:M16)</f>
        <v>15060.139</v>
      </c>
      <c r="H16" s="58">
        <v>1306.464</v>
      </c>
      <c r="I16" s="59">
        <f>3572.711-817.611</f>
        <v>2755.1</v>
      </c>
      <c r="J16" s="63">
        <v>2826.575</v>
      </c>
      <c r="K16" s="59">
        <v>2798</v>
      </c>
      <c r="L16" s="59">
        <v>410</v>
      </c>
      <c r="M16" s="59">
        <v>4964</v>
      </c>
      <c r="N16" s="27"/>
      <c r="O16" s="27"/>
    </row>
    <row r="17" spans="2:13" ht="149.25" customHeight="1">
      <c r="B17" s="66"/>
      <c r="C17" s="66"/>
      <c r="D17" s="66"/>
      <c r="E17" s="67"/>
      <c r="F17" s="19" t="s">
        <v>6</v>
      </c>
      <c r="G17" s="58">
        <f>SUM(H17:M17)</f>
        <v>0</v>
      </c>
      <c r="H17" s="58">
        <v>0</v>
      </c>
      <c r="I17" s="58">
        <v>0</v>
      </c>
      <c r="J17" s="58">
        <v>0</v>
      </c>
      <c r="K17" s="58">
        <v>0</v>
      </c>
      <c r="L17" s="58">
        <v>0</v>
      </c>
      <c r="M17" s="58">
        <v>0</v>
      </c>
    </row>
    <row r="18" spans="2:16" ht="13.5" customHeight="1">
      <c r="B18" s="66" t="s">
        <v>8</v>
      </c>
      <c r="C18" s="66" t="s">
        <v>84</v>
      </c>
      <c r="D18" s="82" t="s">
        <v>97</v>
      </c>
      <c r="E18" s="67" t="s">
        <v>100</v>
      </c>
      <c r="F18" s="26" t="s">
        <v>2</v>
      </c>
      <c r="G18" s="58">
        <f aca="true" t="shared" si="5" ref="G18:M18">G19+G20+G21+G22</f>
        <v>562.5</v>
      </c>
      <c r="H18" s="58">
        <f t="shared" si="5"/>
        <v>0</v>
      </c>
      <c r="I18" s="58">
        <f t="shared" si="5"/>
        <v>76.5</v>
      </c>
      <c r="J18" s="58">
        <f t="shared" si="5"/>
        <v>36</v>
      </c>
      <c r="K18" s="58">
        <f t="shared" si="5"/>
        <v>150</v>
      </c>
      <c r="L18" s="58">
        <f t="shared" si="5"/>
        <v>150</v>
      </c>
      <c r="M18" s="58">
        <f t="shared" si="5"/>
        <v>150</v>
      </c>
      <c r="N18" s="27"/>
      <c r="O18" s="27"/>
      <c r="P18" s="27"/>
    </row>
    <row r="19" spans="2:13" ht="12.75">
      <c r="B19" s="66"/>
      <c r="C19" s="66"/>
      <c r="D19" s="83"/>
      <c r="E19" s="67"/>
      <c r="F19" s="19" t="s">
        <v>3</v>
      </c>
      <c r="G19" s="58">
        <f>SUM(H19:M19)</f>
        <v>0</v>
      </c>
      <c r="H19" s="58">
        <v>0</v>
      </c>
      <c r="I19" s="58">
        <v>0</v>
      </c>
      <c r="J19" s="58">
        <v>0</v>
      </c>
      <c r="K19" s="58">
        <v>0</v>
      </c>
      <c r="L19" s="58">
        <v>0</v>
      </c>
      <c r="M19" s="58">
        <v>0</v>
      </c>
    </row>
    <row r="20" spans="2:13" ht="15" customHeight="1">
      <c r="B20" s="66"/>
      <c r="C20" s="66"/>
      <c r="D20" s="83"/>
      <c r="E20" s="67"/>
      <c r="F20" s="19" t="s">
        <v>4</v>
      </c>
      <c r="G20" s="58">
        <f>SUM(H20:M20)</f>
        <v>0</v>
      </c>
      <c r="H20" s="58">
        <v>0</v>
      </c>
      <c r="I20" s="58">
        <v>0</v>
      </c>
      <c r="J20" s="58">
        <v>0</v>
      </c>
      <c r="K20" s="58">
        <v>0</v>
      </c>
      <c r="L20" s="58">
        <v>0</v>
      </c>
      <c r="M20" s="58">
        <v>0</v>
      </c>
    </row>
    <row r="21" spans="2:13" ht="12.75">
      <c r="B21" s="66"/>
      <c r="C21" s="66"/>
      <c r="D21" s="83"/>
      <c r="E21" s="67"/>
      <c r="F21" s="19" t="s">
        <v>5</v>
      </c>
      <c r="G21" s="58">
        <f>SUM(H21:M21)</f>
        <v>562.5</v>
      </c>
      <c r="H21" s="58">
        <v>0</v>
      </c>
      <c r="I21" s="58">
        <f>150-73.5</f>
        <v>76.5</v>
      </c>
      <c r="J21" s="59">
        <v>36</v>
      </c>
      <c r="K21" s="59">
        <v>150</v>
      </c>
      <c r="L21" s="59">
        <v>150</v>
      </c>
      <c r="M21" s="59">
        <v>150</v>
      </c>
    </row>
    <row r="22" spans="2:13" ht="50.25" customHeight="1">
      <c r="B22" s="66"/>
      <c r="C22" s="66"/>
      <c r="D22" s="84"/>
      <c r="E22" s="67"/>
      <c r="F22" s="19" t="s">
        <v>6</v>
      </c>
      <c r="G22" s="58">
        <f>SUM(H22:M22)</f>
        <v>0</v>
      </c>
      <c r="H22" s="58">
        <v>0</v>
      </c>
      <c r="I22" s="58">
        <v>0</v>
      </c>
      <c r="J22" s="58">
        <v>0</v>
      </c>
      <c r="K22" s="58">
        <v>0</v>
      </c>
      <c r="L22" s="58">
        <v>0</v>
      </c>
      <c r="M22" s="58">
        <v>0</v>
      </c>
    </row>
    <row r="23" spans="2:13" ht="13.5" customHeight="1">
      <c r="B23" s="66" t="s">
        <v>85</v>
      </c>
      <c r="C23" s="66" t="s">
        <v>86</v>
      </c>
      <c r="D23" s="67" t="s">
        <v>93</v>
      </c>
      <c r="E23" s="67" t="s">
        <v>100</v>
      </c>
      <c r="F23" s="26" t="s">
        <v>2</v>
      </c>
      <c r="G23" s="58">
        <f aca="true" t="shared" si="6" ref="G23:M23">G24+G25+G26+G27</f>
        <v>2690.59666</v>
      </c>
      <c r="H23" s="58">
        <f t="shared" si="6"/>
        <v>619.36066</v>
      </c>
      <c r="I23" s="58">
        <f t="shared" si="6"/>
        <v>667.611</v>
      </c>
      <c r="J23" s="58">
        <f t="shared" si="6"/>
        <v>541.971</v>
      </c>
      <c r="K23" s="58">
        <f t="shared" si="6"/>
        <v>622.194</v>
      </c>
      <c r="L23" s="58">
        <f t="shared" si="6"/>
        <v>18</v>
      </c>
      <c r="M23" s="58">
        <f t="shared" si="6"/>
        <v>221.46</v>
      </c>
    </row>
    <row r="24" spans="2:13" ht="12.75">
      <c r="B24" s="66"/>
      <c r="C24" s="66"/>
      <c r="D24" s="67"/>
      <c r="E24" s="67"/>
      <c r="F24" s="19" t="s">
        <v>3</v>
      </c>
      <c r="G24" s="58">
        <f>SUM(H24:M24)</f>
        <v>0</v>
      </c>
      <c r="H24" s="58">
        <v>0</v>
      </c>
      <c r="I24" s="58">
        <v>0</v>
      </c>
      <c r="J24" s="58">
        <v>0</v>
      </c>
      <c r="K24" s="58">
        <v>0</v>
      </c>
      <c r="L24" s="58">
        <v>0</v>
      </c>
      <c r="M24" s="58">
        <v>0</v>
      </c>
    </row>
    <row r="25" spans="2:13" ht="15" customHeight="1">
      <c r="B25" s="66"/>
      <c r="C25" s="66"/>
      <c r="D25" s="67"/>
      <c r="E25" s="67"/>
      <c r="F25" s="19" t="s">
        <v>4</v>
      </c>
      <c r="G25" s="58">
        <f>SUM(H25:M25)</f>
        <v>0</v>
      </c>
      <c r="H25" s="58">
        <v>0</v>
      </c>
      <c r="I25" s="58">
        <v>0</v>
      </c>
      <c r="J25" s="58">
        <v>0</v>
      </c>
      <c r="K25" s="58">
        <v>0</v>
      </c>
      <c r="L25" s="58">
        <v>0</v>
      </c>
      <c r="M25" s="58">
        <v>0</v>
      </c>
    </row>
    <row r="26" spans="2:14" ht="12.75">
      <c r="B26" s="66"/>
      <c r="C26" s="66"/>
      <c r="D26" s="67"/>
      <c r="E26" s="67"/>
      <c r="F26" s="19" t="s">
        <v>5</v>
      </c>
      <c r="G26" s="58">
        <f>SUM(H26:M26)</f>
        <v>2690.59666</v>
      </c>
      <c r="H26" s="58">
        <v>619.36066</v>
      </c>
      <c r="I26" s="58">
        <v>667.611</v>
      </c>
      <c r="J26" s="59">
        <v>541.971</v>
      </c>
      <c r="K26" s="63">
        <v>622.194</v>
      </c>
      <c r="L26" s="63">
        <v>18</v>
      </c>
      <c r="M26" s="63">
        <v>221.46</v>
      </c>
      <c r="N26" s="27"/>
    </row>
    <row r="27" spans="2:13" ht="15" customHeight="1">
      <c r="B27" s="66"/>
      <c r="C27" s="66"/>
      <c r="D27" s="67"/>
      <c r="E27" s="67"/>
      <c r="F27" s="19" t="s">
        <v>6</v>
      </c>
      <c r="G27" s="58">
        <f>SUM(H27:M27)</f>
        <v>0</v>
      </c>
      <c r="H27" s="58">
        <v>0</v>
      </c>
      <c r="I27" s="58">
        <v>0</v>
      </c>
      <c r="J27" s="58">
        <v>0</v>
      </c>
      <c r="K27" s="58">
        <v>0</v>
      </c>
      <c r="L27" s="58">
        <v>0</v>
      </c>
      <c r="M27" s="58">
        <v>0</v>
      </c>
    </row>
    <row r="28" spans="2:13" ht="12.75">
      <c r="B28" s="71" t="s">
        <v>78</v>
      </c>
      <c r="C28" s="71" t="s">
        <v>80</v>
      </c>
      <c r="D28" s="71" t="s">
        <v>93</v>
      </c>
      <c r="E28" s="71" t="s">
        <v>113</v>
      </c>
      <c r="F28" s="56" t="s">
        <v>2</v>
      </c>
      <c r="G28" s="62">
        <f aca="true" t="shared" si="7" ref="G28:M28">G29+G30+G31+G32</f>
        <v>594352.0985999999</v>
      </c>
      <c r="H28" s="62">
        <f t="shared" si="7"/>
        <v>56205.763340000005</v>
      </c>
      <c r="I28" s="62">
        <f t="shared" si="7"/>
        <v>118484.01197</v>
      </c>
      <c r="J28" s="62">
        <f t="shared" si="7"/>
        <v>106122.15829</v>
      </c>
      <c r="K28" s="62">
        <f t="shared" si="7"/>
        <v>111865.742</v>
      </c>
      <c r="L28" s="62">
        <f t="shared" si="7"/>
        <v>101850.078</v>
      </c>
      <c r="M28" s="62">
        <f t="shared" si="7"/>
        <v>99824.345</v>
      </c>
    </row>
    <row r="29" spans="2:13" ht="12.75">
      <c r="B29" s="71"/>
      <c r="C29" s="71"/>
      <c r="D29" s="71"/>
      <c r="E29" s="71"/>
      <c r="F29" s="57" t="s">
        <v>3</v>
      </c>
      <c r="G29" s="62">
        <f>SUM(H29:M29)</f>
        <v>0</v>
      </c>
      <c r="H29" s="62">
        <f aca="true" t="shared" si="8" ref="H29:L30">H34+H39+H44+H49+H54</f>
        <v>0</v>
      </c>
      <c r="I29" s="62">
        <f t="shared" si="8"/>
        <v>0</v>
      </c>
      <c r="J29" s="62">
        <f t="shared" si="8"/>
        <v>0</v>
      </c>
      <c r="K29" s="62">
        <f t="shared" si="8"/>
        <v>0</v>
      </c>
      <c r="L29" s="62">
        <f t="shared" si="8"/>
        <v>0</v>
      </c>
      <c r="M29" s="62">
        <f>M34+M39+M44+M49+M54</f>
        <v>0</v>
      </c>
    </row>
    <row r="30" spans="2:13" ht="15.75" customHeight="1">
      <c r="B30" s="71"/>
      <c r="C30" s="71"/>
      <c r="D30" s="71"/>
      <c r="E30" s="71"/>
      <c r="F30" s="57" t="s">
        <v>4</v>
      </c>
      <c r="G30" s="62">
        <f>SUM(H30:M30)</f>
        <v>0</v>
      </c>
      <c r="H30" s="62">
        <f t="shared" si="8"/>
        <v>0</v>
      </c>
      <c r="I30" s="62">
        <f t="shared" si="8"/>
        <v>0</v>
      </c>
      <c r="J30" s="62">
        <f t="shared" si="8"/>
        <v>0</v>
      </c>
      <c r="K30" s="62">
        <f t="shared" si="8"/>
        <v>0</v>
      </c>
      <c r="L30" s="62">
        <f t="shared" si="8"/>
        <v>0</v>
      </c>
      <c r="M30" s="62">
        <f>M35+M40+M45+M50+M55</f>
        <v>0</v>
      </c>
    </row>
    <row r="31" spans="2:14" ht="12.75">
      <c r="B31" s="71"/>
      <c r="C31" s="71"/>
      <c r="D31" s="71"/>
      <c r="E31" s="71"/>
      <c r="F31" s="57" t="s">
        <v>5</v>
      </c>
      <c r="G31" s="62">
        <f>SUM(H31:M31)</f>
        <v>594352.0985999999</v>
      </c>
      <c r="H31" s="62">
        <f aca="true" t="shared" si="9" ref="H31:M31">H36+H41+H46+H51+H56+H61</f>
        <v>56205.763340000005</v>
      </c>
      <c r="I31" s="62">
        <f t="shared" si="9"/>
        <v>118484.01197</v>
      </c>
      <c r="J31" s="62">
        <f t="shared" si="9"/>
        <v>106122.15829</v>
      </c>
      <c r="K31" s="62">
        <f t="shared" si="9"/>
        <v>111865.742</v>
      </c>
      <c r="L31" s="62">
        <f t="shared" si="9"/>
        <v>101850.078</v>
      </c>
      <c r="M31" s="62">
        <f t="shared" si="9"/>
        <v>99824.345</v>
      </c>
      <c r="N31" s="27"/>
    </row>
    <row r="32" spans="2:13" ht="135" customHeight="1">
      <c r="B32" s="71"/>
      <c r="C32" s="71"/>
      <c r="D32" s="71"/>
      <c r="E32" s="71"/>
      <c r="F32" s="57" t="s">
        <v>6</v>
      </c>
      <c r="G32" s="62">
        <f>SUM(H32:M32)</f>
        <v>0</v>
      </c>
      <c r="H32" s="62">
        <f aca="true" t="shared" si="10" ref="H32:M32">H37+H42+H47+H52+H57</f>
        <v>0</v>
      </c>
      <c r="I32" s="62">
        <f t="shared" si="10"/>
        <v>0</v>
      </c>
      <c r="J32" s="62">
        <f t="shared" si="10"/>
        <v>0</v>
      </c>
      <c r="K32" s="62">
        <f t="shared" si="10"/>
        <v>0</v>
      </c>
      <c r="L32" s="62">
        <f t="shared" si="10"/>
        <v>0</v>
      </c>
      <c r="M32" s="62">
        <f t="shared" si="10"/>
        <v>0</v>
      </c>
    </row>
    <row r="33" spans="2:13" ht="13.5" customHeight="1">
      <c r="B33" s="66" t="s">
        <v>9</v>
      </c>
      <c r="C33" s="66" t="s">
        <v>110</v>
      </c>
      <c r="D33" s="66" t="s">
        <v>93</v>
      </c>
      <c r="E33" s="66" t="s">
        <v>111</v>
      </c>
      <c r="F33" s="26" t="s">
        <v>2</v>
      </c>
      <c r="G33" s="58">
        <f aca="true" t="shared" si="11" ref="G33:M33">G34+G35+G36+G37</f>
        <v>183803.75188</v>
      </c>
      <c r="H33" s="58">
        <f t="shared" si="11"/>
        <v>8098.636</v>
      </c>
      <c r="I33" s="58">
        <f t="shared" si="11"/>
        <v>58962.570790000005</v>
      </c>
      <c r="J33" s="58">
        <f t="shared" si="11"/>
        <v>32140.57709</v>
      </c>
      <c r="K33" s="58">
        <f t="shared" si="11"/>
        <v>30752.147</v>
      </c>
      <c r="L33" s="58">
        <f t="shared" si="11"/>
        <v>28577.381</v>
      </c>
      <c r="M33" s="58">
        <f t="shared" si="11"/>
        <v>25272.44</v>
      </c>
    </row>
    <row r="34" spans="2:13" ht="12.75">
      <c r="B34" s="66"/>
      <c r="C34" s="66"/>
      <c r="D34" s="66"/>
      <c r="E34" s="66"/>
      <c r="F34" s="19" t="s">
        <v>3</v>
      </c>
      <c r="G34" s="58">
        <f>SUM(H34:M34)</f>
        <v>0</v>
      </c>
      <c r="H34" s="58">
        <v>0</v>
      </c>
      <c r="I34" s="58">
        <v>0</v>
      </c>
      <c r="J34" s="58">
        <v>0</v>
      </c>
      <c r="K34" s="58">
        <v>0</v>
      </c>
      <c r="L34" s="58">
        <v>0</v>
      </c>
      <c r="M34" s="58">
        <v>0</v>
      </c>
    </row>
    <row r="35" spans="2:13" ht="13.5" customHeight="1">
      <c r="B35" s="66"/>
      <c r="C35" s="66"/>
      <c r="D35" s="66"/>
      <c r="E35" s="66"/>
      <c r="F35" s="19" t="s">
        <v>4</v>
      </c>
      <c r="G35" s="58">
        <f>SUM(H35:M35)</f>
        <v>0</v>
      </c>
      <c r="H35" s="58">
        <v>0</v>
      </c>
      <c r="I35" s="58">
        <v>0</v>
      </c>
      <c r="J35" s="58">
        <v>0</v>
      </c>
      <c r="K35" s="58">
        <v>0</v>
      </c>
      <c r="L35" s="58">
        <v>0</v>
      </c>
      <c r="M35" s="58">
        <v>0</v>
      </c>
    </row>
    <row r="36" spans="2:15" ht="12.75">
      <c r="B36" s="66"/>
      <c r="C36" s="66"/>
      <c r="D36" s="66"/>
      <c r="E36" s="66"/>
      <c r="F36" s="19" t="s">
        <v>5</v>
      </c>
      <c r="G36" s="58">
        <f>SUM(H36:M36)</f>
        <v>183803.75188</v>
      </c>
      <c r="H36" s="58">
        <v>8098.636</v>
      </c>
      <c r="I36" s="63">
        <f>8968.021+2144.11+51210.39104-1113.66589+1037.981-3284.26636</f>
        <v>58962.570790000005</v>
      </c>
      <c r="J36" s="59">
        <v>32140.57709</v>
      </c>
      <c r="K36" s="59">
        <v>30752.147</v>
      </c>
      <c r="L36" s="59">
        <v>28577.381</v>
      </c>
      <c r="M36" s="59">
        <v>25272.44</v>
      </c>
      <c r="N36" s="54"/>
      <c r="O36" s="54"/>
    </row>
    <row r="37" spans="2:13" ht="42.75" customHeight="1">
      <c r="B37" s="66"/>
      <c r="C37" s="66"/>
      <c r="D37" s="66"/>
      <c r="E37" s="66"/>
      <c r="F37" s="19" t="s">
        <v>6</v>
      </c>
      <c r="G37" s="58">
        <f>SUM(H37:M37)</f>
        <v>0</v>
      </c>
      <c r="H37" s="58">
        <v>0</v>
      </c>
      <c r="I37" s="58">
        <v>0</v>
      </c>
      <c r="J37" s="58">
        <v>0</v>
      </c>
      <c r="K37" s="58">
        <v>0</v>
      </c>
      <c r="L37" s="58">
        <v>0</v>
      </c>
      <c r="M37" s="58">
        <v>0</v>
      </c>
    </row>
    <row r="38" spans="2:13" ht="12.75">
      <c r="B38" s="66" t="s">
        <v>10</v>
      </c>
      <c r="C38" s="66" t="s">
        <v>104</v>
      </c>
      <c r="D38" s="66" t="s">
        <v>93</v>
      </c>
      <c r="E38" s="66" t="s">
        <v>101</v>
      </c>
      <c r="F38" s="26" t="s">
        <v>2</v>
      </c>
      <c r="G38" s="58">
        <f aca="true" t="shared" si="12" ref="G38:M38">G39+G40+G41+G42</f>
        <v>187257.75629</v>
      </c>
      <c r="H38" s="58">
        <f>H39+H40+H41+H42</f>
        <v>20265.012</v>
      </c>
      <c r="I38" s="58">
        <f t="shared" si="12"/>
        <v>33240.34129</v>
      </c>
      <c r="J38" s="58">
        <f t="shared" si="12"/>
        <v>31552.881</v>
      </c>
      <c r="K38" s="58">
        <f t="shared" si="12"/>
        <v>36648.263</v>
      </c>
      <c r="L38" s="58">
        <f t="shared" si="12"/>
        <v>32581.3</v>
      </c>
      <c r="M38" s="58">
        <f t="shared" si="12"/>
        <v>32969.959</v>
      </c>
    </row>
    <row r="39" spans="2:13" ht="12.75">
      <c r="B39" s="66"/>
      <c r="C39" s="66"/>
      <c r="D39" s="66"/>
      <c r="E39" s="66"/>
      <c r="F39" s="19" t="s">
        <v>3</v>
      </c>
      <c r="G39" s="58">
        <f>SUM(H39:M39)</f>
        <v>0</v>
      </c>
      <c r="H39" s="58">
        <v>0</v>
      </c>
      <c r="I39" s="58">
        <v>0</v>
      </c>
      <c r="J39" s="58">
        <v>0</v>
      </c>
      <c r="K39" s="58">
        <v>0</v>
      </c>
      <c r="L39" s="58">
        <v>0</v>
      </c>
      <c r="M39" s="58">
        <v>0</v>
      </c>
    </row>
    <row r="40" spans="2:13" ht="15" customHeight="1">
      <c r="B40" s="66"/>
      <c r="C40" s="66"/>
      <c r="D40" s="66"/>
      <c r="E40" s="66"/>
      <c r="F40" s="19" t="s">
        <v>4</v>
      </c>
      <c r="G40" s="58">
        <f>SUM(H40:M40)</f>
        <v>0</v>
      </c>
      <c r="H40" s="58">
        <v>0</v>
      </c>
      <c r="I40" s="58">
        <v>0</v>
      </c>
      <c r="J40" s="58">
        <v>0</v>
      </c>
      <c r="K40" s="58">
        <v>0</v>
      </c>
      <c r="L40" s="58">
        <v>0</v>
      </c>
      <c r="M40" s="58">
        <v>0</v>
      </c>
    </row>
    <row r="41" spans="2:14" ht="12.75">
      <c r="B41" s="66"/>
      <c r="C41" s="66"/>
      <c r="D41" s="66"/>
      <c r="E41" s="66"/>
      <c r="F41" s="19" t="s">
        <v>5</v>
      </c>
      <c r="G41" s="58">
        <f>SUM(H41:M41)</f>
        <v>187257.75629</v>
      </c>
      <c r="H41" s="58">
        <v>20265.012</v>
      </c>
      <c r="I41" s="59">
        <f>20070.744+4618.449+10184.68386-1633.53557</f>
        <v>33240.34129</v>
      </c>
      <c r="J41" s="59">
        <f>31552.881</f>
        <v>31552.881</v>
      </c>
      <c r="K41" s="59">
        <v>36648.263</v>
      </c>
      <c r="L41" s="59">
        <v>32581.3</v>
      </c>
      <c r="M41" s="59">
        <v>32969.959</v>
      </c>
      <c r="N41" s="54"/>
    </row>
    <row r="42" spans="2:13" ht="40.5" customHeight="1">
      <c r="B42" s="66"/>
      <c r="C42" s="66"/>
      <c r="D42" s="66"/>
      <c r="E42" s="66"/>
      <c r="F42" s="19" t="s">
        <v>6</v>
      </c>
      <c r="G42" s="58">
        <f>SUM(H42:M42)</f>
        <v>0</v>
      </c>
      <c r="H42" s="58">
        <v>0</v>
      </c>
      <c r="I42" s="58">
        <v>0</v>
      </c>
      <c r="J42" s="58">
        <v>0</v>
      </c>
      <c r="K42" s="58">
        <v>0</v>
      </c>
      <c r="L42" s="58">
        <v>0</v>
      </c>
      <c r="M42" s="58">
        <v>0</v>
      </c>
    </row>
    <row r="43" spans="2:14" ht="14.25" customHeight="1">
      <c r="B43" s="66" t="s">
        <v>11</v>
      </c>
      <c r="C43" s="66" t="s">
        <v>109</v>
      </c>
      <c r="D43" s="66" t="s">
        <v>93</v>
      </c>
      <c r="E43" s="66" t="s">
        <v>112</v>
      </c>
      <c r="F43" s="26" t="s">
        <v>2</v>
      </c>
      <c r="G43" s="58">
        <f aca="true" t="shared" si="13" ref="G43:M43">G44+G45+G46+G47</f>
        <v>86233.15199999999</v>
      </c>
      <c r="H43" s="58">
        <f t="shared" si="13"/>
        <v>15014.823</v>
      </c>
      <c r="I43" s="58">
        <f t="shared" si="13"/>
        <v>14409.794</v>
      </c>
      <c r="J43" s="58">
        <f t="shared" si="13"/>
        <v>15161.879</v>
      </c>
      <c r="K43" s="58">
        <f t="shared" si="13"/>
        <v>15498.524</v>
      </c>
      <c r="L43" s="58">
        <f t="shared" si="13"/>
        <v>12742.804</v>
      </c>
      <c r="M43" s="58">
        <f t="shared" si="13"/>
        <v>13405.328</v>
      </c>
      <c r="N43" s="27"/>
    </row>
    <row r="44" spans="2:13" ht="12.75">
      <c r="B44" s="66"/>
      <c r="C44" s="66"/>
      <c r="D44" s="66"/>
      <c r="E44" s="66"/>
      <c r="F44" s="19" t="s">
        <v>3</v>
      </c>
      <c r="G44" s="58">
        <f>SUM(H44:M44)</f>
        <v>0</v>
      </c>
      <c r="H44" s="58">
        <v>0</v>
      </c>
      <c r="I44" s="58">
        <v>0</v>
      </c>
      <c r="J44" s="58">
        <v>0</v>
      </c>
      <c r="K44" s="58">
        <v>0</v>
      </c>
      <c r="L44" s="58">
        <v>0</v>
      </c>
      <c r="M44" s="58">
        <v>0</v>
      </c>
    </row>
    <row r="45" spans="2:13" ht="15" customHeight="1">
      <c r="B45" s="66"/>
      <c r="C45" s="66"/>
      <c r="D45" s="66"/>
      <c r="E45" s="66"/>
      <c r="F45" s="19" t="s">
        <v>4</v>
      </c>
      <c r="G45" s="58">
        <f>SUM(H45:M45)</f>
        <v>0</v>
      </c>
      <c r="H45" s="58">
        <v>0</v>
      </c>
      <c r="I45" s="58">
        <v>0</v>
      </c>
      <c r="J45" s="58">
        <v>0</v>
      </c>
      <c r="K45" s="58">
        <v>0</v>
      </c>
      <c r="L45" s="58">
        <v>0</v>
      </c>
      <c r="M45" s="58">
        <v>0</v>
      </c>
    </row>
    <row r="46" spans="2:14" ht="12.75">
      <c r="B46" s="66"/>
      <c r="C46" s="66"/>
      <c r="D46" s="66"/>
      <c r="E46" s="66"/>
      <c r="F46" s="19" t="s">
        <v>5</v>
      </c>
      <c r="G46" s="58">
        <f>SUM(H46:M46)</f>
        <v>86233.15199999999</v>
      </c>
      <c r="H46" s="58">
        <v>15014.823</v>
      </c>
      <c r="I46" s="59">
        <f>12753.644+1656.15</f>
        <v>14409.794</v>
      </c>
      <c r="J46" s="59">
        <v>15161.879</v>
      </c>
      <c r="K46" s="59">
        <v>15498.524</v>
      </c>
      <c r="L46" s="59">
        <v>12742.804</v>
      </c>
      <c r="M46" s="59">
        <v>13405.328</v>
      </c>
      <c r="N46" s="27"/>
    </row>
    <row r="47" spans="2:13" ht="49.5" customHeight="1">
      <c r="B47" s="66"/>
      <c r="C47" s="66"/>
      <c r="D47" s="66"/>
      <c r="E47" s="66"/>
      <c r="F47" s="19" t="s">
        <v>6</v>
      </c>
      <c r="G47" s="58">
        <f>SUM(H47:M47)</f>
        <v>0</v>
      </c>
      <c r="H47" s="58">
        <v>0</v>
      </c>
      <c r="I47" s="58">
        <v>0</v>
      </c>
      <c r="J47" s="58">
        <v>0</v>
      </c>
      <c r="K47" s="58">
        <v>0</v>
      </c>
      <c r="L47" s="58">
        <v>0</v>
      </c>
      <c r="M47" s="58">
        <v>0</v>
      </c>
    </row>
    <row r="48" spans="2:13" ht="14.25" customHeight="1">
      <c r="B48" s="66" t="s">
        <v>12</v>
      </c>
      <c r="C48" s="66" t="s">
        <v>98</v>
      </c>
      <c r="D48" s="66" t="s">
        <v>93</v>
      </c>
      <c r="E48" s="66" t="s">
        <v>94</v>
      </c>
      <c r="F48" s="26" t="s">
        <v>2</v>
      </c>
      <c r="G48" s="58">
        <f aca="true" t="shared" si="14" ref="G48:M48">G49+G50+G51+G52</f>
        <v>49886.360799999995</v>
      </c>
      <c r="H48" s="58">
        <f t="shared" si="14"/>
        <v>4454.612</v>
      </c>
      <c r="I48" s="58">
        <f t="shared" si="14"/>
        <v>4660.935</v>
      </c>
      <c r="J48" s="58">
        <f t="shared" si="14"/>
        <v>10347.0058</v>
      </c>
      <c r="K48" s="58">
        <f t="shared" si="14"/>
        <v>10274.104</v>
      </c>
      <c r="L48" s="58">
        <f t="shared" si="14"/>
        <v>9915.962</v>
      </c>
      <c r="M48" s="58">
        <f t="shared" si="14"/>
        <v>10233.742</v>
      </c>
    </row>
    <row r="49" spans="2:13" ht="12.75">
      <c r="B49" s="66"/>
      <c r="C49" s="66"/>
      <c r="D49" s="66"/>
      <c r="E49" s="66"/>
      <c r="F49" s="19" t="s">
        <v>3</v>
      </c>
      <c r="G49" s="58">
        <f>SUM(H49:M49)</f>
        <v>0</v>
      </c>
      <c r="H49" s="58">
        <v>0</v>
      </c>
      <c r="I49" s="58">
        <v>0</v>
      </c>
      <c r="J49" s="58">
        <v>0</v>
      </c>
      <c r="K49" s="58">
        <v>0</v>
      </c>
      <c r="L49" s="58">
        <v>0</v>
      </c>
      <c r="M49" s="58">
        <v>0</v>
      </c>
    </row>
    <row r="50" spans="2:13" ht="13.5" customHeight="1">
      <c r="B50" s="66"/>
      <c r="C50" s="66"/>
      <c r="D50" s="66"/>
      <c r="E50" s="66"/>
      <c r="F50" s="19" t="s">
        <v>4</v>
      </c>
      <c r="G50" s="58">
        <f>SUM(H50:M50)</f>
        <v>0</v>
      </c>
      <c r="H50" s="58">
        <v>0</v>
      </c>
      <c r="I50" s="58">
        <v>0</v>
      </c>
      <c r="J50" s="58">
        <v>0</v>
      </c>
      <c r="K50" s="58">
        <v>0</v>
      </c>
      <c r="L50" s="58">
        <v>0</v>
      </c>
      <c r="M50" s="58">
        <v>0</v>
      </c>
    </row>
    <row r="51" spans="2:14" ht="12.75">
      <c r="B51" s="66"/>
      <c r="C51" s="66"/>
      <c r="D51" s="66"/>
      <c r="E51" s="66"/>
      <c r="F51" s="19" t="s">
        <v>5</v>
      </c>
      <c r="G51" s="58">
        <f>SUM(H51:M51)</f>
        <v>49886.360799999995</v>
      </c>
      <c r="H51" s="58">
        <v>4454.612</v>
      </c>
      <c r="I51" s="59">
        <f>4699.46+41.375-55.9-24</f>
        <v>4660.935</v>
      </c>
      <c r="J51" s="59">
        <v>10347.0058</v>
      </c>
      <c r="K51" s="59">
        <f>10233.742+40.362</f>
        <v>10274.104</v>
      </c>
      <c r="L51" s="59">
        <f>9915.962</f>
        <v>9915.962</v>
      </c>
      <c r="M51" s="59">
        <v>10233.742</v>
      </c>
      <c r="N51" s="27"/>
    </row>
    <row r="52" spans="2:13" ht="89.25" customHeight="1">
      <c r="B52" s="66"/>
      <c r="C52" s="66"/>
      <c r="D52" s="66"/>
      <c r="E52" s="66"/>
      <c r="F52" s="19" t="s">
        <v>6</v>
      </c>
      <c r="G52" s="58">
        <f>SUM(H52:M52)</f>
        <v>0</v>
      </c>
      <c r="H52" s="58">
        <v>0</v>
      </c>
      <c r="I52" s="58">
        <v>0</v>
      </c>
      <c r="J52" s="58">
        <v>0</v>
      </c>
      <c r="K52" s="58">
        <v>0</v>
      </c>
      <c r="L52" s="58">
        <v>0</v>
      </c>
      <c r="M52" s="58">
        <v>0</v>
      </c>
    </row>
    <row r="53" spans="2:13" ht="14.25" customHeight="1">
      <c r="B53" s="68" t="s">
        <v>13</v>
      </c>
      <c r="C53" s="68" t="s">
        <v>103</v>
      </c>
      <c r="D53" s="85" t="s">
        <v>93</v>
      </c>
      <c r="E53" s="68" t="s">
        <v>102</v>
      </c>
      <c r="F53" s="26" t="s">
        <v>2</v>
      </c>
      <c r="G53" s="58">
        <f aca="true" t="shared" si="15" ref="G53:M53">G54+G55+G56+G57</f>
        <v>48258.90954000001</v>
      </c>
      <c r="H53" s="58">
        <f>H54+H55+H56+H57</f>
        <v>8372.68034</v>
      </c>
      <c r="I53" s="58">
        <f>I54+I55+I56+I57</f>
        <v>7210.370889999999</v>
      </c>
      <c r="J53" s="58">
        <f t="shared" si="15"/>
        <v>8515.40931</v>
      </c>
      <c r="K53" s="58">
        <f t="shared" si="15"/>
        <v>7996.649</v>
      </c>
      <c r="L53" s="58">
        <f t="shared" si="15"/>
        <v>7887.511</v>
      </c>
      <c r="M53" s="58">
        <f t="shared" si="15"/>
        <v>8276.289</v>
      </c>
    </row>
    <row r="54" spans="2:13" ht="12.75">
      <c r="B54" s="69"/>
      <c r="C54" s="69"/>
      <c r="D54" s="86"/>
      <c r="E54" s="69"/>
      <c r="F54" s="19" t="s">
        <v>3</v>
      </c>
      <c r="G54" s="58">
        <f>SUM(H54:M54)</f>
        <v>0</v>
      </c>
      <c r="H54" s="58">
        <v>0</v>
      </c>
      <c r="I54" s="58">
        <v>0</v>
      </c>
      <c r="J54" s="58">
        <v>0</v>
      </c>
      <c r="K54" s="58">
        <v>0</v>
      </c>
      <c r="L54" s="58">
        <v>0</v>
      </c>
      <c r="M54" s="58">
        <v>0</v>
      </c>
    </row>
    <row r="55" spans="2:13" ht="13.5" customHeight="1">
      <c r="B55" s="69"/>
      <c r="C55" s="69"/>
      <c r="D55" s="86"/>
      <c r="E55" s="69"/>
      <c r="F55" s="19" t="s">
        <v>4</v>
      </c>
      <c r="G55" s="58">
        <f>SUM(H55:M55)</f>
        <v>0</v>
      </c>
      <c r="H55" s="58">
        <v>0</v>
      </c>
      <c r="I55" s="58">
        <v>0</v>
      </c>
      <c r="J55" s="58">
        <v>0</v>
      </c>
      <c r="K55" s="58">
        <v>0</v>
      </c>
      <c r="L55" s="58">
        <v>0</v>
      </c>
      <c r="M55" s="58">
        <v>0</v>
      </c>
    </row>
    <row r="56" spans="2:14" ht="12.75">
      <c r="B56" s="69"/>
      <c r="C56" s="69"/>
      <c r="D56" s="86"/>
      <c r="E56" s="69"/>
      <c r="F56" s="19" t="s">
        <v>5</v>
      </c>
      <c r="G56" s="58">
        <f>SUM(H56:M56)</f>
        <v>48258.90954000001</v>
      </c>
      <c r="H56" s="58">
        <v>8372.68034</v>
      </c>
      <c r="I56" s="59">
        <f>5683.874+506.731+1019.76589</f>
        <v>7210.370889999999</v>
      </c>
      <c r="J56" s="59">
        <v>8515.40931</v>
      </c>
      <c r="K56" s="59">
        <v>7996.649</v>
      </c>
      <c r="L56" s="59">
        <v>7887.511</v>
      </c>
      <c r="M56" s="59">
        <v>8276.289</v>
      </c>
      <c r="N56" s="54"/>
    </row>
    <row r="57" spans="2:13" ht="24.75" customHeight="1">
      <c r="B57" s="70"/>
      <c r="C57" s="70"/>
      <c r="D57" s="87"/>
      <c r="E57" s="70"/>
      <c r="F57" s="19" t="s">
        <v>6</v>
      </c>
      <c r="G57" s="58">
        <f>SUM(H57:M57)</f>
        <v>0</v>
      </c>
      <c r="H57" s="58">
        <v>0</v>
      </c>
      <c r="I57" s="58">
        <v>0</v>
      </c>
      <c r="J57" s="58">
        <v>0</v>
      </c>
      <c r="K57" s="58">
        <v>0</v>
      </c>
      <c r="L57" s="58">
        <v>0</v>
      </c>
      <c r="M57" s="58">
        <v>0</v>
      </c>
    </row>
    <row r="58" spans="2:13" ht="14.25" customHeight="1">
      <c r="B58" s="68" t="s">
        <v>95</v>
      </c>
      <c r="C58" s="68" t="s">
        <v>105</v>
      </c>
      <c r="D58" s="85" t="s">
        <v>96</v>
      </c>
      <c r="E58" s="68" t="s">
        <v>106</v>
      </c>
      <c r="F58" s="26" t="s">
        <v>2</v>
      </c>
      <c r="G58" s="58">
        <f>G59+G60+G61+G62</f>
        <v>38912.16809</v>
      </c>
      <c r="H58" s="58">
        <f aca="true" t="shared" si="16" ref="H58:M58">H59+H60+H61+H62</f>
        <v>0</v>
      </c>
      <c r="I58" s="58">
        <f t="shared" si="16"/>
        <v>0</v>
      </c>
      <c r="J58" s="58">
        <f t="shared" si="16"/>
        <v>8404.40609</v>
      </c>
      <c r="K58" s="58">
        <f t="shared" si="16"/>
        <v>10696.055</v>
      </c>
      <c r="L58" s="58">
        <f t="shared" si="16"/>
        <v>10145.12</v>
      </c>
      <c r="M58" s="58">
        <f t="shared" si="16"/>
        <v>9666.587</v>
      </c>
    </row>
    <row r="59" spans="2:13" ht="12.75">
      <c r="B59" s="69"/>
      <c r="C59" s="69"/>
      <c r="D59" s="86"/>
      <c r="E59" s="69"/>
      <c r="F59" s="19" t="s">
        <v>3</v>
      </c>
      <c r="G59" s="58">
        <f>H59+I59+J59+K59+L59+M59</f>
        <v>0</v>
      </c>
      <c r="H59" s="58">
        <v>0</v>
      </c>
      <c r="I59" s="58">
        <v>0</v>
      </c>
      <c r="J59" s="58">
        <v>0</v>
      </c>
      <c r="K59" s="58">
        <v>0</v>
      </c>
      <c r="L59" s="58">
        <v>0</v>
      </c>
      <c r="M59" s="58">
        <v>0</v>
      </c>
    </row>
    <row r="60" spans="2:13" ht="13.5" customHeight="1">
      <c r="B60" s="69"/>
      <c r="C60" s="69"/>
      <c r="D60" s="86"/>
      <c r="E60" s="69"/>
      <c r="F60" s="19" t="s">
        <v>4</v>
      </c>
      <c r="G60" s="58">
        <f>H60+I60+J60+K60+L60+M60</f>
        <v>0</v>
      </c>
      <c r="H60" s="58">
        <v>0</v>
      </c>
      <c r="I60" s="58">
        <v>0</v>
      </c>
      <c r="J60" s="58">
        <v>0</v>
      </c>
      <c r="K60" s="58">
        <v>0</v>
      </c>
      <c r="L60" s="58">
        <v>0</v>
      </c>
      <c r="M60" s="58">
        <v>0</v>
      </c>
    </row>
    <row r="61" spans="2:14" ht="12.75">
      <c r="B61" s="69"/>
      <c r="C61" s="69"/>
      <c r="D61" s="86"/>
      <c r="E61" s="69"/>
      <c r="F61" s="19" t="s">
        <v>5</v>
      </c>
      <c r="G61" s="58">
        <f>H61+I61+J61+K61+L61+M61</f>
        <v>38912.16809</v>
      </c>
      <c r="H61" s="58">
        <v>0</v>
      </c>
      <c r="I61" s="59">
        <v>0</v>
      </c>
      <c r="J61" s="59">
        <f>8428.90609-24.5</f>
        <v>8404.40609</v>
      </c>
      <c r="K61" s="58">
        <v>10696.055</v>
      </c>
      <c r="L61" s="59">
        <v>10145.12</v>
      </c>
      <c r="M61" s="59">
        <v>9666.587</v>
      </c>
      <c r="N61" s="54"/>
    </row>
    <row r="62" spans="2:13" ht="52.5" customHeight="1">
      <c r="B62" s="70"/>
      <c r="C62" s="70"/>
      <c r="D62" s="87"/>
      <c r="E62" s="70"/>
      <c r="F62" s="19" t="s">
        <v>6</v>
      </c>
      <c r="G62" s="58">
        <f>H62+I62+J62+K62+L62+M62</f>
        <v>0</v>
      </c>
      <c r="H62" s="58">
        <v>0</v>
      </c>
      <c r="I62" s="58">
        <v>0</v>
      </c>
      <c r="J62" s="58">
        <v>0</v>
      </c>
      <c r="K62" s="58">
        <v>0</v>
      </c>
      <c r="L62" s="58">
        <v>0</v>
      </c>
      <c r="M62" s="58">
        <v>0</v>
      </c>
    </row>
    <row r="63" spans="2:13" ht="12.75">
      <c r="B63" s="71" t="s">
        <v>87</v>
      </c>
      <c r="C63" s="71" t="s">
        <v>89</v>
      </c>
      <c r="D63" s="71" t="s">
        <v>122</v>
      </c>
      <c r="E63" s="71" t="s">
        <v>107</v>
      </c>
      <c r="F63" s="56" t="s">
        <v>2</v>
      </c>
      <c r="G63" s="62">
        <f>G64+G65+G66+G67</f>
        <v>54828.30137</v>
      </c>
      <c r="H63" s="62">
        <f>H64+H65+H66+H67</f>
        <v>4181.84145</v>
      </c>
      <c r="I63" s="62">
        <f>I64+I65+I66+I67</f>
        <v>50.86992</v>
      </c>
      <c r="J63" s="62">
        <f>J64+J65+J66+J67</f>
        <v>595.59</v>
      </c>
      <c r="K63" s="62">
        <f>K68</f>
        <v>0</v>
      </c>
      <c r="L63" s="62">
        <f>L68</f>
        <v>0</v>
      </c>
      <c r="M63" s="65">
        <f>M68+M73+M78</f>
        <v>50000</v>
      </c>
    </row>
    <row r="64" spans="2:13" ht="12.75">
      <c r="B64" s="71"/>
      <c r="C64" s="71"/>
      <c r="D64" s="71"/>
      <c r="E64" s="71"/>
      <c r="F64" s="57" t="s">
        <v>3</v>
      </c>
      <c r="G64" s="62">
        <f>SUM(H64:M64)</f>
        <v>0</v>
      </c>
      <c r="H64" s="62">
        <f aca="true" t="shared" si="17" ref="H64:M67">H69+H79+H74</f>
        <v>0</v>
      </c>
      <c r="I64" s="62">
        <f t="shared" si="17"/>
        <v>0</v>
      </c>
      <c r="J64" s="62">
        <f t="shared" si="17"/>
        <v>0</v>
      </c>
      <c r="K64" s="62">
        <f t="shared" si="17"/>
        <v>0</v>
      </c>
      <c r="L64" s="62">
        <f t="shared" si="17"/>
        <v>0</v>
      </c>
      <c r="M64" s="62">
        <f t="shared" si="17"/>
        <v>0</v>
      </c>
    </row>
    <row r="65" spans="2:13" ht="15.75" customHeight="1">
      <c r="B65" s="71"/>
      <c r="C65" s="71"/>
      <c r="D65" s="71"/>
      <c r="E65" s="71"/>
      <c r="F65" s="57" t="s">
        <v>4</v>
      </c>
      <c r="G65" s="62">
        <f>SUM(H65:M65)</f>
        <v>50000</v>
      </c>
      <c r="H65" s="62">
        <f t="shared" si="17"/>
        <v>0</v>
      </c>
      <c r="I65" s="62">
        <f t="shared" si="17"/>
        <v>0</v>
      </c>
      <c r="J65" s="62">
        <f t="shared" si="17"/>
        <v>0</v>
      </c>
      <c r="K65" s="62">
        <f t="shared" si="17"/>
        <v>0</v>
      </c>
      <c r="L65" s="62">
        <f t="shared" si="17"/>
        <v>0</v>
      </c>
      <c r="M65" s="62">
        <f t="shared" si="17"/>
        <v>50000</v>
      </c>
    </row>
    <row r="66" spans="2:14" ht="12.75">
      <c r="B66" s="71"/>
      <c r="C66" s="71"/>
      <c r="D66" s="71"/>
      <c r="E66" s="71"/>
      <c r="F66" s="57" t="s">
        <v>5</v>
      </c>
      <c r="G66" s="62">
        <f>SUM(H66:M66)</f>
        <v>4828.30137</v>
      </c>
      <c r="H66" s="62">
        <f aca="true" t="shared" si="18" ref="H66:M66">H71+H81+H76</f>
        <v>4181.84145</v>
      </c>
      <c r="I66" s="62">
        <f t="shared" si="18"/>
        <v>50.86992</v>
      </c>
      <c r="J66" s="62">
        <f t="shared" si="18"/>
        <v>595.59</v>
      </c>
      <c r="K66" s="62">
        <f t="shared" si="18"/>
        <v>0</v>
      </c>
      <c r="L66" s="62">
        <f t="shared" si="18"/>
        <v>0</v>
      </c>
      <c r="M66" s="62">
        <f t="shared" si="18"/>
        <v>0</v>
      </c>
      <c r="N66" s="27"/>
    </row>
    <row r="67" spans="2:13" ht="41.25" customHeight="1">
      <c r="B67" s="71"/>
      <c r="C67" s="71"/>
      <c r="D67" s="71"/>
      <c r="E67" s="71"/>
      <c r="F67" s="57" t="s">
        <v>6</v>
      </c>
      <c r="G67" s="62">
        <f>SUM(H67:M67)</f>
        <v>0</v>
      </c>
      <c r="H67" s="62">
        <f t="shared" si="17"/>
        <v>0</v>
      </c>
      <c r="I67" s="62">
        <f t="shared" si="17"/>
        <v>0</v>
      </c>
      <c r="J67" s="62">
        <f t="shared" si="17"/>
        <v>0</v>
      </c>
      <c r="K67" s="62">
        <f t="shared" si="17"/>
        <v>0</v>
      </c>
      <c r="L67" s="62">
        <f t="shared" si="17"/>
        <v>0</v>
      </c>
      <c r="M67" s="62">
        <f t="shared" si="17"/>
        <v>0</v>
      </c>
    </row>
    <row r="68" spans="2:13" ht="13.5" customHeight="1">
      <c r="B68" s="66" t="s">
        <v>88</v>
      </c>
      <c r="C68" s="66" t="s">
        <v>90</v>
      </c>
      <c r="D68" s="67" t="s">
        <v>91</v>
      </c>
      <c r="E68" s="66" t="s">
        <v>107</v>
      </c>
      <c r="F68" s="26" t="s">
        <v>2</v>
      </c>
      <c r="G68" s="58">
        <f aca="true" t="shared" si="19" ref="G68:M68">G69+G70+G71+G72</f>
        <v>4232.71137</v>
      </c>
      <c r="H68" s="58">
        <f t="shared" si="19"/>
        <v>4181.84145</v>
      </c>
      <c r="I68" s="58">
        <f t="shared" si="19"/>
        <v>50.86992</v>
      </c>
      <c r="J68" s="58">
        <f t="shared" si="19"/>
        <v>0</v>
      </c>
      <c r="K68" s="58">
        <f t="shared" si="19"/>
        <v>0</v>
      </c>
      <c r="L68" s="58">
        <f t="shared" si="19"/>
        <v>0</v>
      </c>
      <c r="M68" s="58">
        <f t="shared" si="19"/>
        <v>0</v>
      </c>
    </row>
    <row r="69" spans="2:13" ht="12.75">
      <c r="B69" s="66"/>
      <c r="C69" s="66"/>
      <c r="D69" s="67"/>
      <c r="E69" s="66"/>
      <c r="F69" s="19" t="s">
        <v>3</v>
      </c>
      <c r="G69" s="58">
        <f>SUM(H69:M69)</f>
        <v>0</v>
      </c>
      <c r="H69" s="58">
        <v>0</v>
      </c>
      <c r="I69" s="59">
        <v>0</v>
      </c>
      <c r="J69" s="58">
        <v>0</v>
      </c>
      <c r="K69" s="58">
        <v>0</v>
      </c>
      <c r="L69" s="58">
        <v>0</v>
      </c>
      <c r="M69" s="58">
        <v>0</v>
      </c>
    </row>
    <row r="70" spans="2:13" ht="13.5" customHeight="1">
      <c r="B70" s="66"/>
      <c r="C70" s="66"/>
      <c r="D70" s="67"/>
      <c r="E70" s="66"/>
      <c r="F70" s="19" t="s">
        <v>4</v>
      </c>
      <c r="G70" s="58">
        <f>SUM(H70:M70)</f>
        <v>0</v>
      </c>
      <c r="H70" s="58">
        <v>0</v>
      </c>
      <c r="I70" s="59">
        <v>0</v>
      </c>
      <c r="J70" s="58">
        <v>0</v>
      </c>
      <c r="K70" s="58">
        <v>0</v>
      </c>
      <c r="L70" s="58">
        <v>0</v>
      </c>
      <c r="M70" s="58">
        <v>0</v>
      </c>
    </row>
    <row r="71" spans="2:13" ht="12.75">
      <c r="B71" s="66"/>
      <c r="C71" s="66"/>
      <c r="D71" s="67"/>
      <c r="E71" s="66"/>
      <c r="F71" s="19" t="s">
        <v>5</v>
      </c>
      <c r="G71" s="58">
        <f>SUM(H71:M71)</f>
        <v>4232.71137</v>
      </c>
      <c r="H71" s="58">
        <v>4181.84145</v>
      </c>
      <c r="I71" s="60">
        <v>50.86992</v>
      </c>
      <c r="J71" s="59">
        <v>0</v>
      </c>
      <c r="K71" s="59">
        <v>0</v>
      </c>
      <c r="L71" s="59">
        <v>0</v>
      </c>
      <c r="M71" s="58">
        <v>0</v>
      </c>
    </row>
    <row r="72" spans="2:13" ht="89.25" customHeight="1">
      <c r="B72" s="66"/>
      <c r="C72" s="66"/>
      <c r="D72" s="67"/>
      <c r="E72" s="66"/>
      <c r="F72" s="19" t="s">
        <v>6</v>
      </c>
      <c r="G72" s="58">
        <f>SUM(H72:M72)</f>
        <v>0</v>
      </c>
      <c r="H72" s="58">
        <v>0</v>
      </c>
      <c r="I72" s="61">
        <v>0</v>
      </c>
      <c r="J72" s="58">
        <v>0</v>
      </c>
      <c r="K72" s="58">
        <v>0</v>
      </c>
      <c r="L72" s="58">
        <v>0</v>
      </c>
      <c r="M72" s="58">
        <v>0</v>
      </c>
    </row>
    <row r="73" spans="2:18" ht="13.5" customHeight="1">
      <c r="B73" s="68" t="s">
        <v>118</v>
      </c>
      <c r="C73" s="68" t="s">
        <v>120</v>
      </c>
      <c r="D73" s="82">
        <v>2023</v>
      </c>
      <c r="E73" s="66" t="s">
        <v>107</v>
      </c>
      <c r="F73" s="26" t="s">
        <v>2</v>
      </c>
      <c r="G73" s="58">
        <f aca="true" t="shared" si="20" ref="G73:M73">G74+G75+G76+G77</f>
        <v>595.59</v>
      </c>
      <c r="H73" s="58">
        <f t="shared" si="20"/>
        <v>0</v>
      </c>
      <c r="I73" s="58">
        <f t="shared" si="20"/>
        <v>0</v>
      </c>
      <c r="J73" s="58">
        <f t="shared" si="20"/>
        <v>595.59</v>
      </c>
      <c r="K73" s="58">
        <f t="shared" si="20"/>
        <v>0</v>
      </c>
      <c r="L73" s="58">
        <f t="shared" si="20"/>
        <v>0</v>
      </c>
      <c r="M73" s="58">
        <f t="shared" si="20"/>
        <v>0</v>
      </c>
      <c r="R73" s="21"/>
    </row>
    <row r="74" spans="2:18" ht="12.75">
      <c r="B74" s="69"/>
      <c r="C74" s="69"/>
      <c r="D74" s="83"/>
      <c r="E74" s="66"/>
      <c r="F74" s="19" t="s">
        <v>3</v>
      </c>
      <c r="G74" s="58">
        <f>SUM(H74:L74)</f>
        <v>0</v>
      </c>
      <c r="H74" s="58">
        <v>0</v>
      </c>
      <c r="I74" s="59">
        <v>0</v>
      </c>
      <c r="J74" s="58">
        <v>0</v>
      </c>
      <c r="K74" s="58">
        <v>0</v>
      </c>
      <c r="L74" s="58">
        <v>0</v>
      </c>
      <c r="M74" s="58">
        <v>0</v>
      </c>
      <c r="R74" s="21"/>
    </row>
    <row r="75" spans="2:18" ht="13.5" customHeight="1">
      <c r="B75" s="69"/>
      <c r="C75" s="69"/>
      <c r="D75" s="83"/>
      <c r="E75" s="66"/>
      <c r="F75" s="19" t="s">
        <v>4</v>
      </c>
      <c r="G75" s="58">
        <f>SUM(H75:L75)</f>
        <v>0</v>
      </c>
      <c r="H75" s="58">
        <v>0</v>
      </c>
      <c r="I75" s="59">
        <v>0</v>
      </c>
      <c r="J75" s="58">
        <v>0</v>
      </c>
      <c r="K75" s="58">
        <v>0</v>
      </c>
      <c r="L75" s="58">
        <v>0</v>
      </c>
      <c r="M75" s="58">
        <v>0</v>
      </c>
      <c r="R75" s="21"/>
    </row>
    <row r="76" spans="2:18" ht="12.75">
      <c r="B76" s="69"/>
      <c r="C76" s="69"/>
      <c r="D76" s="83"/>
      <c r="E76" s="66"/>
      <c r="F76" s="19" t="s">
        <v>5</v>
      </c>
      <c r="G76" s="58">
        <f>SUM(H76:L76)</f>
        <v>595.59</v>
      </c>
      <c r="H76" s="58">
        <v>0</v>
      </c>
      <c r="I76" s="60">
        <v>0</v>
      </c>
      <c r="J76" s="59">
        <v>595.59</v>
      </c>
      <c r="K76" s="59">
        <v>0</v>
      </c>
      <c r="L76" s="59">
        <v>0</v>
      </c>
      <c r="M76" s="58">
        <v>0</v>
      </c>
      <c r="R76" s="21"/>
    </row>
    <row r="77" spans="2:18" ht="36" customHeight="1">
      <c r="B77" s="70"/>
      <c r="C77" s="70"/>
      <c r="D77" s="84"/>
      <c r="E77" s="66"/>
      <c r="F77" s="19" t="s">
        <v>6</v>
      </c>
      <c r="G77" s="58">
        <f>SUM(H77:L77)</f>
        <v>0</v>
      </c>
      <c r="H77" s="58">
        <v>0</v>
      </c>
      <c r="I77" s="61">
        <v>0</v>
      </c>
      <c r="J77" s="58">
        <v>0</v>
      </c>
      <c r="K77" s="58">
        <v>0</v>
      </c>
      <c r="L77" s="58">
        <v>0</v>
      </c>
      <c r="M77" s="58">
        <v>0</v>
      </c>
      <c r="R77" s="21"/>
    </row>
    <row r="78" spans="2:13" ht="13.5" customHeight="1">
      <c r="B78" s="66" t="s">
        <v>121</v>
      </c>
      <c r="C78" s="66" t="s">
        <v>119</v>
      </c>
      <c r="D78" s="67">
        <v>2026</v>
      </c>
      <c r="E78" s="66" t="s">
        <v>107</v>
      </c>
      <c r="F78" s="26" t="s">
        <v>2</v>
      </c>
      <c r="G78" s="58">
        <f aca="true" t="shared" si="21" ref="G78:M78">G79+G80+G81+G82</f>
        <v>50000</v>
      </c>
      <c r="H78" s="58">
        <f t="shared" si="21"/>
        <v>0</v>
      </c>
      <c r="I78" s="58">
        <f t="shared" si="21"/>
        <v>0</v>
      </c>
      <c r="J78" s="58">
        <f t="shared" si="21"/>
        <v>0</v>
      </c>
      <c r="K78" s="58">
        <f t="shared" si="21"/>
        <v>0</v>
      </c>
      <c r="L78" s="58">
        <f t="shared" si="21"/>
        <v>0</v>
      </c>
      <c r="M78" s="58">
        <f t="shared" si="21"/>
        <v>50000</v>
      </c>
    </row>
    <row r="79" spans="2:13" ht="12.75">
      <c r="B79" s="66"/>
      <c r="C79" s="66"/>
      <c r="D79" s="67"/>
      <c r="E79" s="66"/>
      <c r="F79" s="19" t="s">
        <v>3</v>
      </c>
      <c r="G79" s="58">
        <f>SUM(H79:M79)</f>
        <v>0</v>
      </c>
      <c r="H79" s="58">
        <v>0</v>
      </c>
      <c r="I79" s="59">
        <v>0</v>
      </c>
      <c r="J79" s="58">
        <v>0</v>
      </c>
      <c r="K79" s="58">
        <v>0</v>
      </c>
      <c r="L79" s="58">
        <v>0</v>
      </c>
      <c r="M79" s="58">
        <v>0</v>
      </c>
    </row>
    <row r="80" spans="2:13" ht="13.5" customHeight="1">
      <c r="B80" s="66"/>
      <c r="C80" s="66"/>
      <c r="D80" s="67"/>
      <c r="E80" s="66"/>
      <c r="F80" s="19" t="s">
        <v>4</v>
      </c>
      <c r="G80" s="58">
        <f>SUM(H80:M80)</f>
        <v>50000</v>
      </c>
      <c r="H80" s="58">
        <v>0</v>
      </c>
      <c r="I80" s="59">
        <v>0</v>
      </c>
      <c r="J80" s="58">
        <v>0</v>
      </c>
      <c r="K80" s="58">
        <v>0</v>
      </c>
      <c r="L80" s="58">
        <v>0</v>
      </c>
      <c r="M80" s="58">
        <v>50000</v>
      </c>
    </row>
    <row r="81" spans="2:13" ht="12.75">
      <c r="B81" s="66"/>
      <c r="C81" s="66"/>
      <c r="D81" s="67"/>
      <c r="E81" s="66"/>
      <c r="F81" s="19" t="s">
        <v>5</v>
      </c>
      <c r="G81" s="58">
        <f>SUM(H81:M81)</f>
        <v>0</v>
      </c>
      <c r="H81" s="58">
        <v>0</v>
      </c>
      <c r="I81" s="60">
        <v>0</v>
      </c>
      <c r="J81" s="59">
        <v>0</v>
      </c>
      <c r="K81" s="59">
        <v>0</v>
      </c>
      <c r="L81" s="59">
        <v>0</v>
      </c>
      <c r="M81" s="58">
        <v>0</v>
      </c>
    </row>
    <row r="82" spans="2:13" ht="89.25" customHeight="1">
      <c r="B82" s="66"/>
      <c r="C82" s="66"/>
      <c r="D82" s="67"/>
      <c r="E82" s="66"/>
      <c r="F82" s="19" t="s">
        <v>6</v>
      </c>
      <c r="G82" s="58">
        <f>SUM(H82:M82)</f>
        <v>0</v>
      </c>
      <c r="H82" s="58">
        <v>0</v>
      </c>
      <c r="I82" s="61">
        <v>0</v>
      </c>
      <c r="J82" s="58">
        <v>0</v>
      </c>
      <c r="K82" s="58">
        <v>0</v>
      </c>
      <c r="L82" s="58">
        <v>0</v>
      </c>
      <c r="M82" s="58">
        <v>0</v>
      </c>
    </row>
    <row r="83" spans="2:13" ht="12.75">
      <c r="B83" s="88" t="s">
        <v>14</v>
      </c>
      <c r="C83" s="88"/>
      <c r="D83" s="88"/>
      <c r="E83" s="88"/>
      <c r="F83" s="26" t="s">
        <v>2</v>
      </c>
      <c r="G83" s="58">
        <f aca="true" t="shared" si="22" ref="G83:M83">G84+G85+G86+G87</f>
        <v>667493.63563</v>
      </c>
      <c r="H83" s="58">
        <f t="shared" si="22"/>
        <v>62313.42945</v>
      </c>
      <c r="I83" s="58">
        <f t="shared" si="22"/>
        <v>122034.09289</v>
      </c>
      <c r="J83" s="58">
        <f t="shared" si="22"/>
        <v>110122.29429</v>
      </c>
      <c r="K83" s="58">
        <f t="shared" si="22"/>
        <v>115435.936</v>
      </c>
      <c r="L83" s="58">
        <f t="shared" si="22"/>
        <v>102428.078</v>
      </c>
      <c r="M83" s="58">
        <f t="shared" si="22"/>
        <v>155159.805</v>
      </c>
    </row>
    <row r="84" spans="2:13" ht="12.75">
      <c r="B84" s="88"/>
      <c r="C84" s="88"/>
      <c r="D84" s="88"/>
      <c r="E84" s="88"/>
      <c r="F84" s="19" t="s">
        <v>3</v>
      </c>
      <c r="G84" s="64">
        <f>SUM(H84:M84)</f>
        <v>0</v>
      </c>
      <c r="H84" s="58">
        <f aca="true" t="shared" si="23" ref="H84:M87">H9+H29+H64</f>
        <v>0</v>
      </c>
      <c r="I84" s="58">
        <f t="shared" si="23"/>
        <v>0</v>
      </c>
      <c r="J84" s="58">
        <f t="shared" si="23"/>
        <v>0</v>
      </c>
      <c r="K84" s="58">
        <f t="shared" si="23"/>
        <v>0</v>
      </c>
      <c r="L84" s="58">
        <f t="shared" si="23"/>
        <v>0</v>
      </c>
      <c r="M84" s="58">
        <f t="shared" si="23"/>
        <v>0</v>
      </c>
    </row>
    <row r="85" spans="2:13" ht="15" customHeight="1">
      <c r="B85" s="88"/>
      <c r="C85" s="88"/>
      <c r="D85" s="88"/>
      <c r="E85" s="88"/>
      <c r="F85" s="19" t="s">
        <v>4</v>
      </c>
      <c r="G85" s="64">
        <f>SUM(H85:M85)</f>
        <v>50000</v>
      </c>
      <c r="H85" s="58">
        <f t="shared" si="23"/>
        <v>0</v>
      </c>
      <c r="I85" s="58">
        <f t="shared" si="23"/>
        <v>0</v>
      </c>
      <c r="J85" s="58">
        <f t="shared" si="23"/>
        <v>0</v>
      </c>
      <c r="K85" s="58">
        <f t="shared" si="23"/>
        <v>0</v>
      </c>
      <c r="L85" s="58">
        <f t="shared" si="23"/>
        <v>0</v>
      </c>
      <c r="M85" s="58">
        <f t="shared" si="23"/>
        <v>50000</v>
      </c>
    </row>
    <row r="86" spans="2:13" ht="12.75">
      <c r="B86" s="88"/>
      <c r="C86" s="88"/>
      <c r="D86" s="88"/>
      <c r="E86" s="88"/>
      <c r="F86" s="19" t="s">
        <v>5</v>
      </c>
      <c r="G86" s="64">
        <f>SUM(H86:M86)</f>
        <v>617493.63563</v>
      </c>
      <c r="H86" s="58">
        <f t="shared" si="23"/>
        <v>62313.42945</v>
      </c>
      <c r="I86" s="58">
        <f t="shared" si="23"/>
        <v>122034.09289</v>
      </c>
      <c r="J86" s="58">
        <f t="shared" si="23"/>
        <v>110122.29429</v>
      </c>
      <c r="K86" s="58">
        <f t="shared" si="23"/>
        <v>115435.936</v>
      </c>
      <c r="L86" s="58">
        <f t="shared" si="23"/>
        <v>102428.078</v>
      </c>
      <c r="M86" s="58">
        <f t="shared" si="23"/>
        <v>105159.80500000001</v>
      </c>
    </row>
    <row r="87" spans="2:13" ht="12.75" customHeight="1">
      <c r="B87" s="88"/>
      <c r="C87" s="88"/>
      <c r="D87" s="88"/>
      <c r="E87" s="88"/>
      <c r="F87" s="19" t="s">
        <v>6</v>
      </c>
      <c r="G87" s="64">
        <f>SUM(H87:M87)</f>
        <v>0</v>
      </c>
      <c r="H87" s="58">
        <f t="shared" si="23"/>
        <v>0</v>
      </c>
      <c r="I87" s="58">
        <f t="shared" si="23"/>
        <v>0</v>
      </c>
      <c r="J87" s="58">
        <f t="shared" si="23"/>
        <v>0</v>
      </c>
      <c r="K87" s="58">
        <f t="shared" si="23"/>
        <v>0</v>
      </c>
      <c r="L87" s="58">
        <f t="shared" si="23"/>
        <v>0</v>
      </c>
      <c r="M87" s="58">
        <f t="shared" si="23"/>
        <v>0</v>
      </c>
    </row>
    <row r="88" spans="2:7" ht="29.25" customHeight="1">
      <c r="B88" s="24"/>
      <c r="C88" s="24"/>
      <c r="D88" s="24"/>
      <c r="E88" s="24"/>
      <c r="F88" s="24"/>
      <c r="G88" s="24"/>
    </row>
    <row r="89" spans="2:18" s="32" customFormat="1" ht="15" customHeight="1">
      <c r="B89" s="30" t="s">
        <v>77</v>
      </c>
      <c r="C89" s="31"/>
      <c r="D89" s="41" t="s">
        <v>116</v>
      </c>
      <c r="E89" s="41"/>
      <c r="F89" s="41"/>
      <c r="G89" s="41"/>
      <c r="H89" s="50"/>
      <c r="I89" s="53"/>
      <c r="J89" s="43"/>
      <c r="K89" s="43"/>
      <c r="L89" s="28"/>
      <c r="M89" s="28"/>
      <c r="N89" s="28"/>
      <c r="O89" s="28"/>
      <c r="P89" s="28"/>
      <c r="Q89" s="28"/>
      <c r="R89" s="28"/>
    </row>
    <row r="90" spans="2:18" s="32" customFormat="1" ht="15.75">
      <c r="B90" s="33"/>
      <c r="C90" s="33"/>
      <c r="D90" s="42" t="s">
        <v>92</v>
      </c>
      <c r="E90" s="42"/>
      <c r="F90" s="42"/>
      <c r="G90" s="42"/>
      <c r="H90" s="51"/>
      <c r="I90" s="53" t="s">
        <v>117</v>
      </c>
      <c r="J90" s="28"/>
      <c r="K90" s="28"/>
      <c r="L90" s="37"/>
      <c r="M90" s="28"/>
      <c r="N90" s="28"/>
      <c r="O90" s="28"/>
      <c r="P90" s="28"/>
      <c r="Q90" s="28"/>
      <c r="R90" s="28"/>
    </row>
    <row r="91" spans="2:10" ht="12.75">
      <c r="B91" s="24"/>
      <c r="C91" s="24"/>
      <c r="D91" s="24"/>
      <c r="E91" s="24"/>
      <c r="F91" s="24"/>
      <c r="G91" s="24"/>
      <c r="J91" s="54"/>
    </row>
    <row r="92" spans="2:11" ht="12.75">
      <c r="B92" s="24"/>
      <c r="C92" s="24"/>
      <c r="D92" s="24"/>
      <c r="E92" s="24"/>
      <c r="F92" s="24"/>
      <c r="G92" s="24"/>
      <c r="I92" s="34"/>
      <c r="J92" s="34"/>
      <c r="K92" s="34"/>
    </row>
    <row r="93" spans="2:11" ht="12.75">
      <c r="B93" s="24"/>
      <c r="C93" s="24"/>
      <c r="D93" s="24"/>
      <c r="E93" s="24"/>
      <c r="F93" s="24"/>
      <c r="G93" s="24"/>
      <c r="I93" s="47"/>
      <c r="J93" s="18"/>
      <c r="K93" s="18"/>
    </row>
    <row r="94" spans="2:11" ht="15.75">
      <c r="B94" s="24"/>
      <c r="C94" s="24"/>
      <c r="D94" s="24"/>
      <c r="E94" s="24"/>
      <c r="F94" s="24"/>
      <c r="G94" s="24"/>
      <c r="I94" s="43"/>
      <c r="J94" s="35"/>
      <c r="K94" s="35"/>
    </row>
    <row r="95" spans="2:9" ht="12.75">
      <c r="B95" s="24"/>
      <c r="C95" s="24"/>
      <c r="D95" s="24"/>
      <c r="E95" s="24"/>
      <c r="F95" s="24"/>
      <c r="G95" s="24"/>
      <c r="I95" s="36"/>
    </row>
    <row r="96" spans="2:12" ht="12.75">
      <c r="B96" s="24"/>
      <c r="C96" s="24"/>
      <c r="D96" s="24"/>
      <c r="E96" s="24"/>
      <c r="F96" s="24"/>
      <c r="G96" s="24"/>
      <c r="I96" s="36"/>
      <c r="J96" s="36"/>
      <c r="K96" s="27"/>
      <c r="L96" s="27"/>
    </row>
    <row r="97" spans="2:11" ht="12.75">
      <c r="B97" s="24"/>
      <c r="C97" s="24"/>
      <c r="D97" s="24"/>
      <c r="E97" s="24"/>
      <c r="F97" s="24"/>
      <c r="G97" s="24"/>
      <c r="I97" s="44"/>
      <c r="J97" s="44"/>
      <c r="K97" s="44"/>
    </row>
    <row r="98" spans="2:11" ht="12.75">
      <c r="B98" s="24"/>
      <c r="C98" s="24"/>
      <c r="D98" s="24"/>
      <c r="E98" s="24"/>
      <c r="F98" s="24"/>
      <c r="G98" s="24"/>
      <c r="J98" s="21"/>
      <c r="K98" s="21"/>
    </row>
    <row r="99" spans="2:11" ht="12.75">
      <c r="B99" s="24"/>
      <c r="C99" s="24"/>
      <c r="D99" s="24"/>
      <c r="E99" s="24"/>
      <c r="F99" s="24"/>
      <c r="G99" s="24"/>
      <c r="J99" s="21"/>
      <c r="K99" s="21"/>
    </row>
    <row r="100" spans="2:11" ht="12.75">
      <c r="B100" s="24"/>
      <c r="C100" s="24"/>
      <c r="D100" s="24"/>
      <c r="E100" s="24"/>
      <c r="F100" s="24"/>
      <c r="G100" s="24"/>
      <c r="J100" s="21"/>
      <c r="K100" s="21"/>
    </row>
    <row r="101" spans="2:11" ht="16.5">
      <c r="B101" s="24"/>
      <c r="C101" s="24"/>
      <c r="D101" s="24"/>
      <c r="E101" s="24"/>
      <c r="F101" s="24"/>
      <c r="G101" s="24"/>
      <c r="I101" s="27"/>
      <c r="J101" s="27"/>
      <c r="K101" s="55"/>
    </row>
    <row r="102" spans="2:10" ht="12.75">
      <c r="B102" s="24"/>
      <c r="C102" s="24"/>
      <c r="D102" s="24"/>
      <c r="E102" s="24"/>
      <c r="F102" s="24"/>
      <c r="G102" s="24"/>
      <c r="I102" s="24"/>
      <c r="J102" s="24"/>
    </row>
    <row r="103" spans="2:10" ht="12.75">
      <c r="B103" s="24"/>
      <c r="C103" s="24"/>
      <c r="D103" s="24"/>
      <c r="E103" s="24"/>
      <c r="F103" s="24"/>
      <c r="G103" s="24"/>
      <c r="J103" s="27"/>
    </row>
    <row r="104" spans="2:9" ht="12.75">
      <c r="B104" s="24"/>
      <c r="C104" s="24"/>
      <c r="D104" s="24"/>
      <c r="E104" s="24"/>
      <c r="F104" s="24"/>
      <c r="G104" s="24"/>
      <c r="I104" s="44"/>
    </row>
    <row r="105" spans="2:7" ht="12.75">
      <c r="B105" s="24"/>
      <c r="C105" s="24"/>
      <c r="D105" s="24"/>
      <c r="E105" s="24"/>
      <c r="F105" s="24"/>
      <c r="G105" s="24"/>
    </row>
    <row r="106" spans="2:9" ht="12.75">
      <c r="B106" s="24"/>
      <c r="C106" s="24"/>
      <c r="D106" s="24"/>
      <c r="E106" s="24"/>
      <c r="F106" s="24"/>
      <c r="G106" s="24"/>
      <c r="I106" s="36"/>
    </row>
    <row r="107" spans="2:9" ht="12.75">
      <c r="B107" s="24"/>
      <c r="C107" s="24"/>
      <c r="D107" s="24"/>
      <c r="E107" s="24"/>
      <c r="F107" s="24"/>
      <c r="G107" s="24"/>
      <c r="I107" s="36"/>
    </row>
    <row r="108" spans="2:7" ht="12.75">
      <c r="B108" s="24"/>
      <c r="C108" s="24"/>
      <c r="D108" s="24"/>
      <c r="E108" s="24"/>
      <c r="F108" s="24"/>
      <c r="G108" s="24"/>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row r="254" spans="2:7" ht="12.75">
      <c r="B254" s="24"/>
      <c r="C254" s="24"/>
      <c r="D254" s="24"/>
      <c r="E254" s="24"/>
      <c r="F254" s="24"/>
      <c r="G254" s="24"/>
    </row>
    <row r="255" spans="2:7" ht="12.75">
      <c r="B255" s="24"/>
      <c r="C255" s="24"/>
      <c r="D255" s="24"/>
      <c r="E255" s="24"/>
      <c r="F255" s="24"/>
      <c r="G255" s="24"/>
    </row>
    <row r="256" spans="2:7" ht="12.75">
      <c r="B256" s="24"/>
      <c r="C256" s="24"/>
      <c r="D256" s="24"/>
      <c r="E256" s="24"/>
      <c r="F256" s="24"/>
      <c r="G256" s="24"/>
    </row>
    <row r="257" spans="2:7" ht="12.75">
      <c r="B257" s="24"/>
      <c r="C257" s="24"/>
      <c r="D257" s="24"/>
      <c r="E257" s="24"/>
      <c r="F257" s="24"/>
      <c r="G257" s="24"/>
    </row>
    <row r="258" spans="2:7" ht="12.75">
      <c r="B258" s="24"/>
      <c r="C258" s="24"/>
      <c r="D258" s="24"/>
      <c r="E258" s="24"/>
      <c r="F258" s="24"/>
      <c r="G258" s="24"/>
    </row>
    <row r="259" spans="2:7" ht="12.75">
      <c r="B259" s="24"/>
      <c r="C259" s="24"/>
      <c r="D259" s="24"/>
      <c r="E259" s="24"/>
      <c r="F259" s="24"/>
      <c r="G259" s="24"/>
    </row>
    <row r="260" spans="2:7" ht="12.75">
      <c r="B260" s="24"/>
      <c r="C260" s="24"/>
      <c r="D260" s="24"/>
      <c r="E260" s="24"/>
      <c r="F260" s="24"/>
      <c r="G260" s="24"/>
    </row>
    <row r="261" spans="2:7" ht="12.75">
      <c r="B261" s="24"/>
      <c r="C261" s="24"/>
      <c r="D261" s="24"/>
      <c r="E261" s="24"/>
      <c r="F261" s="24"/>
      <c r="G261" s="24"/>
    </row>
    <row r="262" spans="2:7" ht="12.75">
      <c r="B262" s="24"/>
      <c r="C262" s="24"/>
      <c r="D262" s="24"/>
      <c r="E262" s="24"/>
      <c r="F262" s="24"/>
      <c r="G262" s="24"/>
    </row>
    <row r="263" spans="2:7" ht="12.75">
      <c r="B263" s="24"/>
      <c r="C263" s="24"/>
      <c r="D263" s="24"/>
      <c r="E263" s="24"/>
      <c r="F263" s="24"/>
      <c r="G263" s="24"/>
    </row>
  </sheetData>
  <sheetProtection/>
  <mergeCells count="70">
    <mergeCell ref="D73:D77"/>
    <mergeCell ref="E73:E77"/>
    <mergeCell ref="B83:E87"/>
    <mergeCell ref="B53:B57"/>
    <mergeCell ref="D53:D57"/>
    <mergeCell ref="D48:D52"/>
    <mergeCell ref="D63:D67"/>
    <mergeCell ref="E58:E62"/>
    <mergeCell ref="C53:C57"/>
    <mergeCell ref="B48:B52"/>
    <mergeCell ref="E63:E67"/>
    <mergeCell ref="E48:E52"/>
    <mergeCell ref="C48:C52"/>
    <mergeCell ref="B63:B67"/>
    <mergeCell ref="E53:E57"/>
    <mergeCell ref="C63:C67"/>
    <mergeCell ref="D23:D27"/>
    <mergeCell ref="D43:D47"/>
    <mergeCell ref="B58:B62"/>
    <mergeCell ref="C58:C62"/>
    <mergeCell ref="D58:D62"/>
    <mergeCell ref="B33:B37"/>
    <mergeCell ref="B28:B32"/>
    <mergeCell ref="B5:B6"/>
    <mergeCell ref="B8:B12"/>
    <mergeCell ref="D8:D12"/>
    <mergeCell ref="B18:B22"/>
    <mergeCell ref="B13:B17"/>
    <mergeCell ref="E5:E6"/>
    <mergeCell ref="D18:D22"/>
    <mergeCell ref="H5:M5"/>
    <mergeCell ref="D5:D6"/>
    <mergeCell ref="C18:C22"/>
    <mergeCell ref="E8:E12"/>
    <mergeCell ref="E23:E27"/>
    <mergeCell ref="E33:E37"/>
    <mergeCell ref="E13:E17"/>
    <mergeCell ref="C13:C17"/>
    <mergeCell ref="D13:D17"/>
    <mergeCell ref="D33:D37"/>
    <mergeCell ref="F2:K2"/>
    <mergeCell ref="E18:E22"/>
    <mergeCell ref="G5:G6"/>
    <mergeCell ref="F5:F6"/>
    <mergeCell ref="C3:F3"/>
    <mergeCell ref="D38:D42"/>
    <mergeCell ref="C8:C12"/>
    <mergeCell ref="C5:C6"/>
    <mergeCell ref="E28:E32"/>
    <mergeCell ref="E38:E42"/>
    <mergeCell ref="E43:E47"/>
    <mergeCell ref="C28:C32"/>
    <mergeCell ref="D28:D32"/>
    <mergeCell ref="B23:B27"/>
    <mergeCell ref="C33:C37"/>
    <mergeCell ref="B38:B42"/>
    <mergeCell ref="B43:B47"/>
    <mergeCell ref="C38:C42"/>
    <mergeCell ref="C43:C47"/>
    <mergeCell ref="C23:C27"/>
    <mergeCell ref="B78:B82"/>
    <mergeCell ref="C78:C82"/>
    <mergeCell ref="D78:D82"/>
    <mergeCell ref="E78:E82"/>
    <mergeCell ref="B68:B72"/>
    <mergeCell ref="C68:C72"/>
    <mergeCell ref="D68:D72"/>
    <mergeCell ref="E68:E72"/>
    <mergeCell ref="B73:B77"/>
    <mergeCell ref="C73:C77"/>
  </mergeCells>
  <printOptions/>
  <pageMargins left="0.2" right="0.2" top="0.33" bottom="0.2" header="0.2" footer="0.2"/>
  <pageSetup horizontalDpi="600" verticalDpi="600" orientation="landscape" paperSize="9" scale="58" r:id="rId1"/>
  <headerFooter differentFirst="1">
    <oddHeader>&amp;C&amp;P</oddHeader>
  </headerFooter>
  <rowBreaks count="1" manualBreakCount="1">
    <brk id="34"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2024-02-06T13:06:11Z</cp:lastPrinted>
  <dcterms:created xsi:type="dcterms:W3CDTF">2017-03-26T16:38:27Z</dcterms:created>
  <dcterms:modified xsi:type="dcterms:W3CDTF">2024-03-11T06:37:15Z</dcterms:modified>
  <cp:category/>
  <cp:version/>
  <cp:contentType/>
  <cp:contentStatus/>
</cp:coreProperties>
</file>